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730"/>
  <workbookPr/>
  <mc:AlternateContent xmlns:mc="http://schemas.openxmlformats.org/markup-compatibility/2006">
    <mc:Choice Requires="x15">
      <x15ac:absPath xmlns:x15ac="http://schemas.microsoft.com/office/spreadsheetml/2010/11/ac" url="C:\Users\huskywang\Documents\GitHub\Taipei-102\"/>
    </mc:Choice>
  </mc:AlternateContent>
  <bookViews>
    <workbookView xWindow="0" yWindow="0" windowWidth="16410" windowHeight="10560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60" i="3" l="1"/>
  <c r="J60" i="3"/>
  <c r="D60" i="3"/>
  <c r="C60" i="3"/>
  <c r="L60" i="3" s="1"/>
  <c r="AG60" i="3"/>
  <c r="W60" i="3"/>
  <c r="U60" i="3"/>
  <c r="R60" i="3"/>
  <c r="Q60" i="3"/>
  <c r="P60" i="3"/>
  <c r="B60" i="3"/>
  <c r="A60" i="3"/>
  <c r="AE60" i="3" s="1"/>
  <c r="Q1684" i="1"/>
  <c r="Q1685" i="1" s="1"/>
  <c r="Q1686" i="1" s="1"/>
  <c r="Q1687" i="1" s="1"/>
  <c r="Q1688" i="1" s="1"/>
  <c r="R1684" i="1"/>
  <c r="R1685" i="1" s="1"/>
  <c r="R1686" i="1" s="1"/>
  <c r="R1687" i="1" s="1"/>
  <c r="R1688" i="1" s="1"/>
  <c r="H1685" i="1"/>
  <c r="H1686" i="1"/>
  <c r="H1687" i="1" s="1"/>
  <c r="H1688" i="1" s="1"/>
  <c r="A1685" i="1"/>
  <c r="B1685" i="1"/>
  <c r="B1686" i="1" s="1"/>
  <c r="B1687" i="1" s="1"/>
  <c r="B1688" i="1" s="1"/>
  <c r="A1686" i="1"/>
  <c r="A1687" i="1" s="1"/>
  <c r="A1688" i="1" s="1"/>
  <c r="N1685" i="1"/>
  <c r="M1685" i="1"/>
  <c r="Q1675" i="1"/>
  <c r="Q1676" i="1" s="1"/>
  <c r="Q1677" i="1" s="1"/>
  <c r="Q1678" i="1" s="1"/>
  <c r="Q1679" i="1" s="1"/>
  <c r="Q1680" i="1" s="1"/>
  <c r="Q1681" i="1" s="1"/>
  <c r="Q1682" i="1" s="1"/>
  <c r="Q1683" i="1" s="1"/>
  <c r="B1675" i="1"/>
  <c r="B1676" i="1" s="1"/>
  <c r="B1677" i="1" s="1"/>
  <c r="B1678" i="1" s="1"/>
  <c r="B1679" i="1" s="1"/>
  <c r="B1680" i="1" s="1"/>
  <c r="B1681" i="1" s="1"/>
  <c r="B1682" i="1" s="1"/>
  <c r="B1683" i="1" s="1"/>
  <c r="B1684" i="1" s="1"/>
  <c r="N1682" i="1"/>
  <c r="M1682" i="1"/>
  <c r="N1681" i="1"/>
  <c r="M1681" i="1"/>
  <c r="N1679" i="1"/>
  <c r="M1679" i="1"/>
  <c r="N1678" i="1"/>
  <c r="M1678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B1661" i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60" i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0" i="1"/>
  <c r="M1680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N1668" i="1"/>
  <c r="M1668" i="1"/>
  <c r="S1667" i="1"/>
  <c r="N1667" i="1"/>
  <c r="M1667" i="1"/>
  <c r="N1666" i="1"/>
  <c r="M1666" i="1"/>
  <c r="N1665" i="1"/>
  <c r="M1665" i="1"/>
  <c r="S1663" i="1"/>
  <c r="N1664" i="1"/>
  <c r="M1664" i="1"/>
  <c r="N1663" i="1"/>
  <c r="M1663" i="1"/>
  <c r="N1662" i="1"/>
  <c r="M1662" i="1"/>
  <c r="S1659" i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E60" i="3" l="1"/>
  <c r="I60" i="3" s="1"/>
  <c r="H60" i="3"/>
  <c r="N60" i="3"/>
  <c r="K60" i="3"/>
  <c r="S1661" i="1"/>
  <c r="S1665" i="1" s="1"/>
  <c r="AG59" i="3"/>
  <c r="W59" i="3"/>
  <c r="U59" i="3"/>
  <c r="B59" i="3"/>
  <c r="A59" i="3"/>
  <c r="AE59" i="3" s="1"/>
  <c r="M60" i="3" l="1"/>
  <c r="O60" i="3" s="1"/>
  <c r="AF60" i="3" s="1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R1631" i="1" l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S59" i="3" s="1"/>
  <c r="O58" i="3"/>
  <c r="P59" i="3" s="1"/>
  <c r="M57" i="3"/>
  <c r="K57" i="3"/>
  <c r="M56" i="3"/>
  <c r="N56" i="3"/>
  <c r="I56" i="3"/>
  <c r="K56" i="3"/>
  <c r="H57" i="3"/>
  <c r="I57" i="3"/>
  <c r="N1516" i="1"/>
  <c r="M1516" i="1"/>
  <c r="O57" i="3" l="1"/>
  <c r="P58" i="3" s="1"/>
  <c r="Q59" i="3" s="1"/>
  <c r="O56" i="3"/>
  <c r="P57" i="3" s="1"/>
  <c r="Q58" i="3" s="1"/>
  <c r="R59" i="3" s="1"/>
  <c r="AF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D55" i="3" l="1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A1605" i="1" l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<sst xmlns="http://schemas.openxmlformats.org/spreadsheetml/2006/main" count="5950" uniqueCount="1014">
  <si>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</si>
  <si>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</si>
  <si>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</si>
  <si>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</si>
  <si>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</si>
  <si>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</si>
  <si>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</si>
  <si>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</si>
  <si>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</si>
  <si>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</si>
  <si>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</si>
  <si>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</si>
  <si>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</si>
  <si>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</si>
  <si>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</si>
  <si>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</si>
  <si>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</si>
  <si>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</si>
  <si>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</si>
  <si>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</si>
  <si>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</si>
  <si>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</si>
  <si>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</si>
  <si>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</si>
  <si>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</si>
  <si>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</si>
  <si>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</si>
  <si>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</si>
  <si>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</si>
  <si>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</si>
  <si>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</si>
  <si>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</si>
  <si>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</si>
  <si>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</si>
  <si>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</si>
  <si>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</si>
  <si>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</si>
  <si>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</si>
  <si>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</si>
  <si>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</si>
  <si>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</si>
  <si>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</si>
  <si>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</si>
  <si>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</si>
  <si>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</si>
  <si>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</si>
  <si>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</si>
  <si>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</si>
  <si>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</si>
  <si>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</si>
  <si>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</si>
  <si>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</si>
  <si>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</si>
  <si>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</si>
  <si>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</si>
  <si>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</si>
  <si>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</si>
  <si>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</si>
  <si>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</si>
  <si>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</si>
  <si>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</si>
  <si>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</si>
  <si>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</si>
  <si>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</si>
  <si>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</si>
  <si>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</si>
  <si>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</si>
  <si>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</si>
  <si>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</si>
  <si>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</si>
  <si>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</si>
  <si>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</si>
  <si>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</si>
  <si>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</si>
  <si>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</si>
  <si>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</si>
  <si>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</si>
  <si>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</si>
  <si>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</si>
  <si>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</si>
  <si>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</si>
  <si>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</si>
  <si>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</si>
  <si>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</si>
  <si>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</si>
  <si>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</si>
  <si>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</si>
  <si>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</si>
  <si>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</si>
  <si>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</si>
  <si>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</si>
  <si>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</si>
  <si>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</si>
  <si>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</si>
  <si>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</si>
  <si>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</si>
  <si>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</si>
  <si>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</si>
  <si>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</si>
  <si>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</si>
  <si>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</si>
  <si>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</si>
  <si>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</si>
  <si>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</si>
  <si>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</si>
  <si>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</si>
  <si>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</si>
  <si>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</si>
  <si>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</si>
  <si>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</si>
  <si>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</si>
  <si>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</si>
  <si>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</si>
  <si>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</si>
  <si>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</si>
  <si>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</si>
  <si>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</si>
  <si>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</si>
  <si>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</si>
  <si>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</si>
  <si>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</si>
  <si>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</si>
  <si>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</si>
  <si>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</si>
  <si>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</si>
  <si>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</si>
  <si>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</si>
  <si>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</si>
  <si>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</si>
  <si>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</si>
  <si>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</si>
  <si>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</si>
  <si>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</si>
  <si>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</si>
  <si>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</si>
  <si>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</si>
  <si>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</si>
  <si>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</si>
  <si>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</si>
  <si>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</si>
  <si>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</si>
  <si>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</si>
  <si>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</si>
  <si>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</si>
  <si>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</si>
  <si>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</si>
  <si>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</si>
  <si>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</si>
  <si>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</si>
  <si>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</si>
  <si>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</si>
  <si>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</si>
  <si>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</si>
  <si>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</si>
  <si>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</si>
  <si>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</si>
  <si>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</si>
  <si>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</si>
  <si>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</si>
  <si>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</si>
  <si>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</si>
  <si>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</si>
  <si>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</si>
  <si>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</si>
  <si>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</si>
  <si>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</si>
  <si>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</si>
  <si>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</si>
  <si>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</si>
  <si>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</si>
  <si>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</si>
  <si>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</si>
  <si>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</si>
  <si>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</si>
  <si>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</si>
  <si>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</si>
  <si>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</si>
  <si>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</si>
  <si>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</si>
  <si>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</si>
  <si>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</si>
  <si>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</si>
  <si>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</si>
  <si>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</si>
  <si>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</si>
  <si>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</si>
  <si>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</si>
  <si>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</si>
  <si>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</si>
  <si>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</si>
  <si>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</si>
  <si>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</si>
  <si>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</si>
  <si>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</si>
  <si>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</si>
  <si>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</si>
  <si>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</si>
  <si>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</si>
  <si>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</si>
  <si>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</si>
  <si>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</si>
  <si>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</si>
  <si>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</si>
  <si>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</si>
  <si>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</si>
  <si>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</si>
  <si>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</si>
  <si>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</si>
  <si>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</si>
  <si>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</si>
  <si>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</si>
  <si>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</si>
  <si>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</si>
  <si>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</si>
  <si>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</si>
  <si>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</si>
  <si>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</si>
  <si>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</si>
  <si>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</si>
  <si>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</si>
  <si>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</si>
  <si>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</si>
  <si>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</si>
  <si>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</si>
  <si>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</si>
  <si>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</si>
  <si>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</si>
  <si>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</si>
  <si>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</si>
  <si>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</si>
  <si>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</si>
  <si>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</si>
  <si>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</si>
  <si>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</si>
  <si>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</si>
  <si>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</si>
  <si>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</si>
  <si>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</si>
  <si>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</si>
  <si>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</si>
  <si>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</si>
  <si>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</si>
  <si>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</si>
  <si>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</si>
  <si>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</si>
  <si>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</si>
  <si>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</si>
  <si>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</si>
  <si>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</si>
  <si>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</si>
  <si>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</si>
  <si>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</si>
  <si>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</si>
  <si>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</si>
  <si>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</si>
  <si>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</si>
  <si>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</si>
  <si>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</si>
  <si>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</si>
  <si>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</si>
  <si>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</si>
  <si>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</si>
  <si>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</si>
  <si>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</si>
  <si>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</si>
  <si>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</si>
  <si>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</si>
  <si>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</si>
  <si>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</si>
  <si>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</si>
  <si>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</si>
  <si>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</si>
  <si>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</si>
  <si>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</si>
  <si>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</si>
  <si>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</si>
  <si>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</si>
  <si>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</si>
  <si>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</si>
  <si>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</si>
  <si>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</si>
  <si>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</si>
  <si>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</si>
  <si>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</si>
  <si>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</si>
  <si>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</si>
  <si>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</si>
  <si>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</si>
  <si>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</si>
  <si>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</si>
  <si>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</si>
  <si>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</si>
  <si>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</si>
  <si>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</si>
  <si>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</si>
  <si>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</si>
  <si>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</si>
  <si>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</si>
  <si>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</si>
  <si>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</si>
  <si>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</si>
  <si>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</si>
  <si>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</si>
  <si>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</si>
  <si>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</si>
  <si>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</si>
  <si>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</si>
  <si>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</si>
  <si>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</si>
  <si>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</si>
  <si>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</si>
  <si>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</si>
  <si>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</si>
  <si>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</si>
  <si>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</si>
  <si>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</si>
  <si>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</si>
  <si>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</si>
  <si>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</si>
  <si>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</si>
  <si>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</si>
  <si>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</si>
  <si>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</si>
  <si>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</si>
  <si>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</si>
  <si>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</si>
  <si>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</si>
  <si>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</si>
  <si>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</si>
  <si>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</si>
  <si>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</si>
  <si>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</si>
  <si>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</si>
  <si>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</si>
  <si>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</si>
  <si>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</si>
  <si>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</si>
  <si>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</si>
  <si>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</si>
  <si>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</si>
  <si>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</si>
  <si>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</si>
  <si>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</si>
  <si>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</si>
  <si>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</si>
  <si>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</si>
  <si>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</si>
  <si>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</si>
  <si>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</si>
  <si>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</si>
  <si>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</si>
  <si>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</si>
  <si>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</si>
  <si>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</si>
  <si>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</si>
  <si>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</si>
  <si>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</si>
  <si>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</si>
  <si>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</si>
  <si>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</si>
  <si>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</si>
  <si>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</si>
  <si>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</si>
  <si>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</si>
  <si>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</si>
  <si>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</si>
  <si>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</si>
  <si>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</si>
  <si>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</si>
  <si>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</si>
  <si>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</si>
  <si>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</si>
  <si>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</si>
  <si>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</si>
  <si>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</si>
  <si>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</si>
  <si>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</si>
  <si>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</si>
  <si>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</si>
  <si>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</si>
  <si>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</si>
  <si>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</si>
  <si>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</si>
  <si>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</si>
  <si>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</si>
  <si>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</si>
  <si>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</si>
  <si>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</si>
  <si>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</si>
  <si>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</si>
  <si>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</si>
  <si>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</si>
  <si>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</si>
  <si>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</si>
  <si>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</si>
  <si>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</si>
  <si>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</si>
  <si>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</si>
  <si>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</si>
  <si>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</si>
  <si>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</si>
  <si>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</si>
  <si>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</si>
  <si>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</si>
  <si>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</si>
  <si>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</si>
  <si>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</si>
  <si>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</si>
  <si>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</si>
  <si>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</si>
  <si>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</si>
  <si>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</si>
  <si>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</si>
  <si>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</si>
  <si>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</si>
  <si>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</si>
  <si>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</si>
  <si>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</si>
  <si>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</si>
  <si>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</si>
  <si>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</si>
  <si>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</si>
  <si>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</si>
  <si>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</si>
  <si>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</si>
  <si>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</si>
  <si>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</si>
  <si>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</si>
  <si>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</si>
  <si>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</si>
  <si>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</si>
  <si>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</si>
  <si>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</si>
  <si>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</si>
  <si>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</si>
  <si>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</si>
  <si>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</si>
  <si>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</si>
  <si>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</si>
  <si>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</si>
  <si>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</si>
  <si>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</si>
  <si>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</si>
  <si>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</si>
  <si>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</si>
  <si>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</si>
  <si>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</si>
  <si>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</si>
  <si>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</si>
  <si>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</si>
  <si>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</si>
  <si>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</si>
  <si>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</si>
  <si>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</si>
  <si>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</si>
  <si>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</si>
  <si>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</si>
  <si>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</si>
  <si>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</si>
  <si>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</si>
  <si>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</si>
  <si>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</si>
  <si>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</si>
  <si>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</si>
  <si>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</si>
  <si>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</si>
  <si>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</si>
  <si>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</si>
  <si>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</si>
  <si>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</si>
  <si>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</si>
  <si>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</si>
  <si>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</si>
  <si>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</si>
  <si>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</si>
  <si>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</si>
  <si>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</si>
  <si>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</si>
  <si>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</si>
  <si>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</si>
  <si>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</si>
  <si>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</si>
  <si>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</si>
  <si>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</si>
  <si>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</si>
  <si>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</si>
  <si>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</si>
  <si>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</si>
  <si>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</si>
  <si>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</si>
  <si>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</si>
  <si>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</si>
  <si>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</si>
  <si>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</si>
  <si>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</si>
  <si>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</si>
  <si>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</si>
  <si>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</si>
  <si>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</si>
  <si>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</si>
  <si>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</si>
  <si>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</si>
  <si>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</si>
  <si>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</si>
  <si>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</si>
  <si>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</si>
  <si>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</si>
  <si>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</si>
  <si>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</si>
  <si>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</si>
  <si>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</si>
  <si>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</si>
  <si>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</si>
  <si>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</si>
  <si>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</si>
  <si>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</si>
  <si>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</si>
  <si>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</si>
  <si>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</si>
  <si>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</si>
  <si>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</si>
  <si>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</si>
  <si>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</si>
  <si>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</si>
  <si>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</si>
  <si>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</si>
  <si>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</si>
  <si>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</si>
  <si>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</si>
  <si>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</si>
  <si>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</si>
  <si>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</si>
  <si>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</si>
  <si>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</si>
  <si>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</si>
  <si>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</si>
  <si>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</si>
  <si>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</si>
  <si>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</si>
  <si>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</si>
  <si>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</si>
  <si>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</si>
  <si>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</si>
  <si>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</si>
  <si>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</si>
  <si>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</si>
  <si>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</si>
  <si>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</si>
  <si>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</si>
  <si>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</si>
  <si>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</si>
  <si>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</si>
  <si>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</si>
  <si>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</si>
  <si>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</si>
  <si>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</si>
  <si>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</si>
  <si>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</si>
  <si>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</si>
  <si>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</si>
  <si>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</si>
  <si>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</si>
  <si>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</si>
  <si>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</si>
  <si>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</si>
  <si>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</si>
  <si>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</si>
  <si>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</si>
  <si>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</si>
  <si>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</si>
  <si>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</si>
  <si>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</si>
  <si>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</si>
  <si>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</si>
  <si>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</si>
  <si>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</si>
  <si>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</si>
  <si>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</si>
  <si>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</si>
  <si>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</si>
  <si>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</si>
  <si>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</si>
  <si>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</si>
  <si>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</si>
  <si>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</si>
  <si>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</si>
  <si>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</si>
  <si>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</si>
  <si>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</si>
  <si>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</si>
  <si>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</si>
  <si>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</si>
  <si>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</si>
  <si>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</si>
  <si>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</si>
  <si>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</si>
  <si>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</si>
  <si>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</si>
  <si>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</si>
  <si>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</si>
  <si>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</si>
  <si>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</si>
  <si>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</si>
  <si>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</si>
  <si>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</si>
  <si>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</si>
  <si>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</si>
  <si>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</si>
  <si>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</si>
  <si>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</si>
  <si>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</si>
  <si>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</si>
  <si>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</si>
  <si>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</si>
  <si>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</si>
  <si>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</si>
  <si>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</si>
  <si>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</si>
  <si>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</si>
  <si>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</si>
  <si>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</si>
  <si>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</si>
  <si>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</si>
  <si>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</si>
  <si>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</si>
  <si>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</si>
  <si>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</si>
  <si>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</si>
  <si>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</si>
  <si>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</si>
  <si>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</si>
  <si>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</si>
  <si>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</si>
  <si>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</si>
  <si>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</si>
  <si>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</si>
  <si>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</si>
  <si>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</si>
  <si>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</si>
  <si>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</si>
  <si>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</si>
  <si>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</si>
  <si>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</si>
  <si>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</si>
  <si>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</si>
  <si>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</si>
  <si>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</si>
  <si>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</si>
  <si>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</si>
  <si>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</si>
  <si>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</si>
  <si>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</si>
  <si>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</si>
  <si>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</si>
  <si>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</si>
  <si>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</si>
  <si>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</si>
  <si>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</si>
  <si>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</si>
  <si>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</si>
  <si>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</si>
  <si>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</si>
  <si>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</si>
  <si>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</si>
  <si>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</si>
  <si>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</si>
  <si>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</si>
  <si>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</si>
  <si>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</si>
  <si>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</si>
  <si>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</si>
  <si>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</si>
  <si>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</si>
  <si>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</si>
  <si>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</si>
  <si>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</si>
  <si>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</si>
  <si>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</si>
  <si>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</si>
  <si>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</si>
  <si>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</si>
  <si>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</si>
  <si>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</si>
  <si>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</si>
  <si>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</si>
  <si>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</si>
  <si>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</si>
  <si>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</si>
  <si>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</si>
  <si>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</si>
  <si>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</si>
  <si>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</si>
  <si>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</si>
  <si>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</si>
  <si>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</si>
  <si>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</si>
  <si>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</si>
  <si>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</si>
  <si>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</si>
  <si>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</si>
  <si>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</si>
  <si>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</si>
  <si>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</si>
  <si>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</si>
  <si>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</si>
  <si>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</si>
  <si>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</si>
  <si>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</si>
  <si>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</si>
  <si>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</si>
  <si>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</si>
  <si>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</si>
  <si>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</si>
  <si>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</si>
  <si>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</si>
  <si>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</si>
  <si>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</si>
  <si>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</si>
  <si>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</si>
  <si>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</si>
  <si>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</si>
  <si>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</si>
  <si>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</si>
  <si>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</si>
  <si>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</si>
  <si>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</si>
  <si>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</si>
  <si>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</si>
  <si>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</si>
  <si>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</si>
  <si>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</si>
  <si>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</si>
  <si>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</si>
  <si>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</si>
  <si>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</si>
  <si>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</si>
  <si>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</si>
  <si>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</si>
  <si>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</si>
  <si>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</si>
  <si>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</si>
  <si>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</si>
  <si>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</si>
  <si>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</si>
  <si>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</si>
  <si>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</si>
  <si>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</si>
  <si>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</si>
  <si>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</si>
  <si>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</si>
  <si>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</si>
  <si>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</si>
  <si>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</si>
  <si>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</si>
  <si>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</si>
  <si>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</si>
  <si>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</si>
  <si>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</si>
  <si>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</si>
  <si>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</si>
  <si>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</si>
  <si>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</si>
  <si>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</si>
  <si>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</si>
  <si>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</si>
  <si>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</si>
  <si>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</si>
  <si>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</si>
  <si>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</si>
  <si>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</si>
  <si>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</si>
  <si>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</si>
  <si>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</si>
  <si>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</si>
  <si>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</si>
  <si>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</si>
  <si>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</si>
  <si>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</si>
  <si>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</si>
  <si>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</si>
  <si>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</si>
  <si>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</si>
  <si>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</si>
  <si>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</si>
  <si>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</si>
  <si>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</si>
  <si>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</si>
  <si>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</si>
  <si>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</si>
  <si>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</si>
  <si>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</si>
  <si>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</si>
  <si>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</si>
  <si>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</si>
  <si>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</si>
  <si>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</si>
  <si>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</si>
  <si>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</si>
  <si>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</si>
  <si>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</si>
  <si>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</si>
  <si>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</si>
  <si>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</si>
  <si>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</si>
  <si>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</si>
  <si>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</si>
  <si>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</si>
  <si>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</si>
  <si>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</si>
  <si>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</si>
  <si>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</si>
  <si>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</si>
  <si>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</si>
  <si>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</si>
  <si>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</si>
  <si>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</si>
  <si>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</si>
  <si>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</si>
  <si>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</si>
  <si>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</si>
  <si>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</si>
  <si>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</si>
  <si>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</si>
  <si>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</si>
  <si>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</si>
  <si>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</si>
  <si>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</si>
  <si>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</si>
  <si>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</si>
  <si>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</si>
  <si>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</si>
  <si>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</si>
  <si>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</si>
  <si>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</si>
  <si>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</si>
  <si>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</si>
  <si>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</si>
  <si>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</si>
  <si>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</si>
  <si>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</si>
  <si>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</si>
  <si>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</si>
  <si>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</si>
  <si>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</si>
  <si>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</si>
  <si>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</si>
  <si>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</si>
  <si>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</si>
  <si>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</si>
  <si>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</si>
  <si>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</si>
  <si>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</si>
  <si>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</si>
  <si>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</si>
  <si>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</si>
  <si>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</si>
  <si>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</si>
  <si>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</si>
  <si>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</si>
  <si>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</si>
  <si>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</si>
  <si>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</si>
  <si>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</si>
  <si>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</si>
  <si>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</si>
  <si>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</si>
  <si>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</si>
  <si>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</si>
  <si>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</si>
  <si>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</si>
  <si>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</si>
  <si>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</si>
  <si>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</si>
  <si>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</si>
  <si>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</si>
  <si>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</si>
  <si>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</si>
  <si>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</si>
  <si>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</si>
  <si>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</si>
  <si>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</si>
  <si>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</si>
  <si>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</si>
  <si>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</si>
  <si>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</si>
  <si>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</si>
  <si>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</si>
  <si>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</si>
  <si>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</si>
  <si>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</si>
  <si>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</si>
  <si>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</si>
  <si>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</si>
  <si>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</si>
  <si>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</si>
  <si>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</si>
  <si>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</si>
  <si>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</si>
  <si>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</si>
  <si>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</si>
  <si>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</si>
  <si>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</si>
  <si>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</si>
  <si>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</si>
  <si>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</si>
  <si>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</si>
  <si>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</si>
  <si>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</si>
  <si>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</si>
  <si>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</si>
  <si>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</si>
  <si>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</si>
  <si>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</si>
  <si>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</si>
  <si>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</si>
  <si>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</si>
  <si>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</si>
  <si>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</si>
  <si>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</si>
  <si>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</si>
  <si>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</si>
  <si>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</si>
  <si>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</si>
  <si>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</si>
  <si>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</si>
  <si>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</si>
  <si>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</si>
  <si>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</si>
  <si>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</si>
  <si>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</si>
  <si>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</si>
  <si>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</si>
  <si>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</si>
  <si>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</si>
  <si>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</si>
  <si>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</si>
  <si>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</si>
  <si>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</si>
  <si>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</si>
  <si>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</si>
  <si>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</si>
  <si>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</si>
  <si>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</si>
  <si>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</si>
  <si>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</si>
  <si>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</si>
  <si>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</si>
  <si>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</si>
  <si>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</si>
  <si>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</si>
  <si>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</si>
  <si>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</si>
  <si>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</si>
  <si>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</si>
  <si>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</si>
  <si>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</si>
  <si>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</si>
  <si>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</si>
  <si>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</si>
  <si>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</si>
  <si>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</si>
  <si>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</si>
  <si>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</si>
  <si>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</si>
  <si>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</si>
  <si>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</si>
  <si>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</si>
  <si>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</si>
  <si>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</si>
  <si>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</si>
  <si>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</si>
  <si>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</si>
  <si>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</si>
  <si>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</si>
  <si>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</si>
  <si>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</si>
  <si>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</si>
  <si>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</si>
  <si>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</si>
  <si>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</si>
  <si>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</si>
  <si>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</si>
  <si>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</si>
  <si>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</si>
  <si>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</si>
  <si>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</si>
  <si>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</si>
  <si>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</si>
  <si>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</si>
  <si>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</si>
  <si>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</si>
  <si>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</si>
  <si>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</si>
  <si>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</si>
  <si>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</si>
  <si>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</si>
  <si>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</si>
  <si>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</si>
  <si>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</si>
  <si>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</si>
  <si>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</si>
  <si>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</si>
  <si>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</si>
  <si>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</si>
  <si>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</si>
  <si>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</si>
  <si>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</si>
  <si>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</si>
  <si>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</si>
  <si>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</si>
  <si>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</si>
  <si>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LINE TOWN</t>
    <phoneticPr fontId="2" type="noConversion"/>
  </si>
  <si>
    <t>Kelvin's Town</t>
    <phoneticPr fontId="2" type="noConversion"/>
  </si>
  <si>
    <t>夢之旅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</si>
</sst>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3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6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团对记录!$AF$36:$AF$56</c:f>
              <c:numCache>
                <c:formatCode>_ * #,##0.00_ ;_ * \-#,##0.00_ ;_ * "-"??_ ;_ @_ </c:formatCode>
                <c:ptCount val="21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团对记录!$AG$36:$AG$56</c:f>
              <c:numCache>
                <c:formatCode>_ * #,##0_ ;_ * \-#,##0_ ;_ * "-"??_ ;_ @_ </c:formatCode>
                <c:ptCount val="21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169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1498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1498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545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1891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1334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24</xdr:col>
      <xdr:colOff>1334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24</xdr:col>
      <xdr:colOff>1334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24</xdr:col>
      <xdr:colOff>1334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24</xdr:col>
      <xdr:colOff>1334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60"/>
  <sheetViews>
    <sheetView tabSelected="1" zoomScale="70" zoomScaleNormal="70" workbookViewId="0">
      <pane ySplit="1" topLeftCell="A38" activePane="bottomLeft" state="frozen"/>
      <selection pane="bottomLeft" activeCell="T60" sqref="T60"/>
    </sheetView>
  </sheetViews>
  <sheetFormatPr defaultColWidth="9" defaultRowHeight="1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4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1.5703125" style="310" bestFit="1" customWidth="1"/>
    <col min="24" max="24" width="16.425781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60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60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 ht="15.75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 ht="15.75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 ht="15.75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 ht="15.75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 ht="15.75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>V55/2</f>
        <v>2295.23</v>
      </c>
      <c r="X55" s="4" t="s">
        <v>998</v>
      </c>
      <c r="AE55" s="312">
        <f t="shared" ref="AE55" si="408">A55</f>
        <v>54</v>
      </c>
      <c r="AF55" s="319">
        <f t="shared" ref="AF55" si="409">S55</f>
        <v>4507.87</v>
      </c>
      <c r="AG55" s="312">
        <f t="shared" ref="AG55" si="410">T55</f>
        <v>64</v>
      </c>
    </row>
    <row r="56" spans="1:33" ht="15.75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1">E56-F56-G56</f>
        <v>6</v>
      </c>
      <c r="I56" s="314">
        <f>29/E56</f>
        <v>1</v>
      </c>
      <c r="J56" s="312">
        <f>舟賽記錄!S1541</f>
        <v>910</v>
      </c>
      <c r="K56" s="310">
        <f t="shared" ref="K56" si="412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3">-(J56/E56)</f>
        <v>-31.379310344827587</v>
      </c>
      <c r="O56" s="422">
        <f t="shared" ref="O56" si="414">SUM(K56:N56)</f>
        <v>2264.1724137931037</v>
      </c>
      <c r="P56" s="434">
        <f t="shared" ref="P56" si="415">O55</f>
        <v>2253.3000000000002</v>
      </c>
      <c r="Q56" s="420">
        <f t="shared" ref="Q56" si="416">P55</f>
        <v>2254.5666666666666</v>
      </c>
      <c r="R56" s="383">
        <f t="shared" ref="R56" si="417">Q55</f>
        <v>2246.6896551724135</v>
      </c>
      <c r="S56" s="359">
        <f>ROUND(SUM(O56,Q56),2)</f>
        <v>4518.74</v>
      </c>
      <c r="T56" s="336">
        <v>79</v>
      </c>
      <c r="U56" s="324">
        <f t="shared" si="397"/>
        <v>-15</v>
      </c>
      <c r="V56" s="319">
        <v>4590.46</v>
      </c>
      <c r="W56" s="319">
        <f>V56/2</f>
        <v>2295.23</v>
      </c>
      <c r="X56" s="4" t="s">
        <v>998</v>
      </c>
      <c r="AE56" s="312">
        <f t="shared" ref="AE56" si="418">A56</f>
        <v>55</v>
      </c>
      <c r="AF56" s="319">
        <f t="shared" ref="AF56" si="419">S56</f>
        <v>4518.74</v>
      </c>
      <c r="AG56" s="312">
        <f t="shared" ref="AG56" si="420">T56</f>
        <v>79</v>
      </c>
    </row>
    <row r="57" spans="1:33" ht="15.75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1">E57-F57-G57</f>
        <v>0</v>
      </c>
      <c r="I57" s="314">
        <f>30/E57</f>
        <v>1</v>
      </c>
      <c r="J57" s="312">
        <f>舟賽記錄!S1570</f>
        <v>1078</v>
      </c>
      <c r="K57" s="310">
        <f t="shared" ref="K57" si="422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3">-(J57/E57)</f>
        <v>-35.93333333333333</v>
      </c>
      <c r="O57" s="23">
        <f t="shared" ref="O57" si="424">SUM(K57:N57)</f>
        <v>2240.2333333333331</v>
      </c>
      <c r="P57" s="427">
        <f t="shared" ref="P57" si="425">O56</f>
        <v>2264.1724137931037</v>
      </c>
      <c r="Q57" s="435">
        <f t="shared" ref="Q57" si="426">P56</f>
        <v>2253.3000000000002</v>
      </c>
      <c r="R57" s="420">
        <f t="shared" ref="R57" si="427">Q56</f>
        <v>2254.5666666666666</v>
      </c>
      <c r="S57" s="359">
        <f>ROUND(SUM(P57,R57),2)</f>
        <v>4518.74</v>
      </c>
      <c r="T57" s="331">
        <v>96</v>
      </c>
      <c r="U57" s="324">
        <f t="shared" si="397"/>
        <v>-17</v>
      </c>
      <c r="V57" s="319">
        <v>4597.17</v>
      </c>
      <c r="W57" s="319">
        <f>V57/2</f>
        <v>2298.585</v>
      </c>
      <c r="X57" s="4" t="s">
        <v>999</v>
      </c>
      <c r="AE57" s="312">
        <f t="shared" ref="AE57" si="428">A57</f>
        <v>56</v>
      </c>
      <c r="AF57" s="319">
        <f t="shared" ref="AF57" si="429">S57</f>
        <v>4518.74</v>
      </c>
      <c r="AG57" s="312">
        <f t="shared" ref="AG57" si="430">T57</f>
        <v>96</v>
      </c>
    </row>
    <row r="58" spans="1:33" ht="15.75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1">E58-F58-G58</f>
        <v>0</v>
      </c>
      <c r="I58" s="314">
        <f>30/E58</f>
        <v>1</v>
      </c>
      <c r="J58" s="312">
        <f>舟賽記錄!S1600</f>
        <v>1561</v>
      </c>
      <c r="K58" s="310">
        <f t="shared" ref="K58" si="432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3">-(J58/E58)</f>
        <v>-52.033333333333331</v>
      </c>
      <c r="O58" s="322">
        <f t="shared" ref="O58" si="434">SUM(K58:N58)</f>
        <v>2196.1333333333332</v>
      </c>
      <c r="P58" s="441">
        <f t="shared" ref="P58" si="435">O57</f>
        <v>2240.2333333333331</v>
      </c>
      <c r="Q58" s="316">
        <f t="shared" ref="Q58" si="436">P57</f>
        <v>2264.1724137931037</v>
      </c>
      <c r="R58" s="428">
        <f t="shared" ref="R58" si="437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>V58/2</f>
        <v>2298.585</v>
      </c>
      <c r="X58" s="4" t="s">
        <v>999</v>
      </c>
      <c r="AE58" s="312">
        <f t="shared" ref="AE58" si="438">A58</f>
        <v>57</v>
      </c>
      <c r="AF58" s="319">
        <f t="shared" ref="AF58" si="439">S58</f>
        <v>4493.53</v>
      </c>
      <c r="AG58" s="312">
        <f t="shared" ref="AG58" si="440">T58</f>
        <v>95</v>
      </c>
    </row>
    <row r="59" spans="1:33" ht="15.75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1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2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3">-(J59/E59)</f>
        <v>-37.172413793103445</v>
      </c>
      <c r="O59" s="418">
        <f t="shared" ref="O59" si="444">SUM(K59:N59)</f>
        <v>2192.1034482758623</v>
      </c>
      <c r="P59" s="326">
        <f t="shared" ref="P59" si="445">O58</f>
        <v>2196.1333333333332</v>
      </c>
      <c r="Q59" s="323">
        <f t="shared" ref="Q59" si="446">P58</f>
        <v>2240.2333333333331</v>
      </c>
      <c r="R59" s="316">
        <f t="shared" ref="R59" si="447">Q58</f>
        <v>2264.1724137931037</v>
      </c>
      <c r="S59" s="359">
        <f>ROUND(SUM(O59),2)</f>
        <v>2192.1</v>
      </c>
      <c r="T59" s="331">
        <v>239</v>
      </c>
      <c r="U59" s="324">
        <f t="shared" si="397"/>
        <v>-144</v>
      </c>
      <c r="V59" s="319">
        <v>4597.17</v>
      </c>
      <c r="W59" s="319">
        <f>V59/2</f>
        <v>2298.585</v>
      </c>
      <c r="X59" s="4" t="s">
        <v>999</v>
      </c>
      <c r="AE59" s="312">
        <f t="shared" ref="AE59" si="448">A59</f>
        <v>58</v>
      </c>
      <c r="AF59" s="319">
        <f t="shared" ref="AF59" si="449">S59</f>
        <v>2192.1</v>
      </c>
      <c r="AG59" s="312">
        <f t="shared" ref="AG59" si="450">T59</f>
        <v>239</v>
      </c>
    </row>
    <row r="60" spans="1:33" ht="15.75">
      <c r="A60" s="312">
        <f t="shared" si="119"/>
        <v>59</v>
      </c>
      <c r="B60" s="313">
        <f t="shared" si="240"/>
        <v>43122</v>
      </c>
      <c r="C60" s="312">
        <f>舟賽記錄!Q1659</f>
        <v>1</v>
      </c>
      <c r="D60" s="312">
        <f>舟賽記錄!R1659</f>
        <v>64800</v>
      </c>
      <c r="E60" s="312">
        <f>舟賽記錄!P1659</f>
        <v>30</v>
      </c>
      <c r="F60" s="312">
        <v>17</v>
      </c>
      <c r="G60" s="312">
        <v>5</v>
      </c>
      <c r="H60" s="312">
        <f t="shared" ref="H60" si="451">E60-F60-G60</f>
        <v>8</v>
      </c>
      <c r="I60" s="314">
        <f>25/E60</f>
        <v>0.83333333333333337</v>
      </c>
      <c r="J60" s="312">
        <f>舟賽記錄!S1659</f>
        <v>0</v>
      </c>
      <c r="K60" s="310">
        <f t="shared" ref="K60" si="452">D60/E60</f>
        <v>2160</v>
      </c>
      <c r="L60" s="310">
        <f>VLOOKUP(C60,查表!$C$2:$D$8,2)</f>
        <v>50</v>
      </c>
      <c r="M60" s="310">
        <f>VLOOKUP(E60,查表!$A$2:$B$11,2)</f>
        <v>100</v>
      </c>
      <c r="N60" s="310">
        <f t="shared" ref="N60" si="453">-(J60/E60)</f>
        <v>0</v>
      </c>
      <c r="O60" s="419">
        <f t="shared" ref="O60" si="454">SUM(K60:N60)</f>
        <v>2310</v>
      </c>
      <c r="P60" s="420">
        <f t="shared" ref="P60" si="455">O59</f>
        <v>2192.1034482758623</v>
      </c>
      <c r="Q60" s="326">
        <f t="shared" ref="Q60" si="456">P59</f>
        <v>2196.1333333333332</v>
      </c>
      <c r="R60" s="323">
        <f t="shared" ref="R60" si="457">Q59</f>
        <v>2240.2333333333331</v>
      </c>
      <c r="S60" s="359">
        <f>ROUND(SUM(O60,P60),2)</f>
        <v>4502.1000000000004</v>
      </c>
      <c r="T60" s="336"/>
      <c r="U60" s="324">
        <f t="shared" si="397"/>
        <v>239</v>
      </c>
      <c r="V60" s="319">
        <v>4597.17</v>
      </c>
      <c r="W60" s="319">
        <f>V60/2</f>
        <v>2298.585</v>
      </c>
      <c r="X60" s="4" t="s">
        <v>999</v>
      </c>
      <c r="AE60" s="312">
        <f t="shared" ref="AE60" si="458">A60</f>
        <v>59</v>
      </c>
      <c r="AF60" s="319">
        <f t="shared" ref="AF60" si="459">S60</f>
        <v>4502.1000000000004</v>
      </c>
      <c r="AG60" s="312">
        <f t="shared" ref="AG60" si="460">T60</f>
        <v>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690"/>
  <sheetViews>
    <sheetView zoomScale="70" zoomScaleNormal="70" workbookViewId="0">
      <pane ySplit="1" topLeftCell="A1659" activePane="bottomLeft" state="frozen"/>
      <selection pane="bottomLeft" activeCell="D1691" sqref="D1691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 ht="15.75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 ht="15.75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 ht="15.75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 ht="15.75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 ht="15.75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 ht="15.75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 ht="15.75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 ht="15.75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 ht="15.75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 ht="15.75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 ht="15.75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 ht="15.75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 ht="15.75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 ht="15.75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 ht="15.75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 ht="15.75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 ht="15.75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 ht="15.75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 ht="15.75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 ht="15.75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 ht="15.75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 ht="15.75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 ht="15.75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 ht="15.75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 ht="15.75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 ht="15.75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 ht="15.75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 ht="15.75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 ht="15.75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 ht="15.75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 ht="15.75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 ht="15.75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 ht="15.75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 ht="15.75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 ht="15.75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 ht="15.75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 ht="15.75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 ht="15.75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 ht="15.75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 ht="15.75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 ht="15.75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 ht="15.75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 ht="15.75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 ht="15.75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 ht="15.75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 ht="15.75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 ht="15.75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 ht="15.75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 ht="15.75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 ht="15.75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 ht="15.75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 ht="15.75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 ht="15.75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 ht="15.75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 ht="15.75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 ht="15.75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 ht="15.75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 ht="15.75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 ht="15.75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 ht="15.75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 ht="15.75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 ht="15.75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 ht="15.75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 ht="15.75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 ht="15.75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 ht="15.75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 ht="15.75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 ht="15.75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 ht="15.75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 ht="15.75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 ht="15.75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 ht="15.75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 ht="15.75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 ht="15.75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 ht="15.75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 ht="15.75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 ht="15.75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 ht="15.75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 ht="15.75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 ht="15.75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 ht="15.75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 ht="15.75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 ht="15.75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 ht="15.75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 ht="15.75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 ht="15.75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 ht="15.75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 ht="15.75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 ht="15.75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 ht="15.75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 ht="15.75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 ht="15.75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 ht="15.75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 ht="15.75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 ht="15.75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 ht="15.75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 ht="15.75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 ht="15.75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 ht="15.75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 ht="15.75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 ht="15.75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 ht="15.75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 ht="15.75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 ht="15.75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 ht="15.75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 ht="15.75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 ht="15.75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 ht="15.75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 ht="15.75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 ht="15.75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 ht="15.75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 ht="15.75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 ht="15.75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 ht="15.75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 ht="15.75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 ht="15.75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 ht="15.75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 ht="15.75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 ht="15.75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 ht="15.75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 ht="15.75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 ht="15.75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 ht="15.75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 ht="15.75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 ht="15.75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 ht="15.75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 ht="15.75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 ht="15.75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 ht="15.75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 ht="15.75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 ht="15.75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 ht="15.75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 ht="15.75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 ht="15.75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 ht="15.75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 ht="15.75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 ht="15.75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 ht="15.75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 ht="15.75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 ht="15.75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 ht="15.75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 ht="15.75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 ht="15.75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 ht="15.75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 ht="15.75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 ht="15.75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 ht="15.75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 ht="15.75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 ht="15.75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 ht="15.75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 ht="15.75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 ht="15.75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 ht="15.75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 ht="15.75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 ht="15.75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 ht="15.75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 ht="15.75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 ht="15.75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 ht="15.75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 ht="15.75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 ht="15.75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 ht="15.75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 ht="15.75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 ht="15.75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 ht="15.75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 ht="15.75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 ht="15.75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 ht="15.75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 ht="15.75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 ht="15.75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 ht="15.75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 ht="15.75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 ht="15.75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 ht="15.75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 ht="15.75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 ht="15.75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 ht="15.75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 ht="15.75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 ht="15.75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 ht="15.75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 ht="15.75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 ht="15.75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 ht="15.75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 ht="15.75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 ht="15.75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 ht="15.75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 ht="15.75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 ht="15.75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 ht="15.75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 ht="15.75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 ht="15.75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 ht="15.75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 ht="15.75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 ht="15.75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 ht="15.75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 ht="15.75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 ht="15.75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 ht="15.75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 ht="15.75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 ht="15.75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 ht="15.75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 ht="15.75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 ht="15.75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 ht="15.75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 ht="15.75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 ht="15.75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 ht="15.75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 ht="15.75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 ht="15.75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 ht="15.75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 ht="15.75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 ht="15.75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 ht="15.75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 ht="15.75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 ht="15.75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 ht="15.75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 ht="15.75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 ht="15.75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 ht="15.75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 ht="15.75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 ht="15.75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 ht="15.75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 ht="15.75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 ht="15.75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 ht="15.75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 ht="15.75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 ht="15.75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 ht="15.75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 ht="15.75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 ht="15.75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 ht="15.75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 ht="15.75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 ht="15.75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 ht="15.75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 ht="15.75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 ht="15.75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 ht="15.75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 ht="15.75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 ht="15.75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 ht="15.75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 ht="15.75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 ht="15.75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 ht="15.75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 ht="15.75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 ht="15.75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 ht="15.75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 ht="15.75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 ht="15.75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 ht="15.75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 ht="15.75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 ht="15.75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 ht="15.75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 ht="15.75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 ht="15.75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 ht="15.75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 ht="15.75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 ht="15.75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 ht="15.75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 ht="15.75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 ht="15.75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 ht="15.75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 ht="15.75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 ht="15.75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 ht="15.75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 ht="15.75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 ht="15.75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 ht="15.75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 ht="15.75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/>
      <c r="M1659" s="194">
        <f t="shared" si="1695"/>
        <v>135</v>
      </c>
      <c r="N1659" s="242">
        <f>IF(J1659=0,0,(K1659-L1659)/J1659)</f>
        <v>135</v>
      </c>
      <c r="O1659" s="192"/>
      <c r="P1659" s="285">
        <f>COUNTA(C1659:C1688)</f>
        <v>30</v>
      </c>
      <c r="Q1659" s="285">
        <v>1</v>
      </c>
      <c r="R1659" s="285">
        <f>SUM(K1659:K1688)</f>
        <v>64800</v>
      </c>
      <c r="S1659" s="410">
        <f>SUM(L1659:L1688)</f>
        <v>0</v>
      </c>
      <c r="T1659" s="232"/>
    </row>
    <row r="1660" spans="1:20" ht="15.75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/>
      <c r="M1660" s="194">
        <f t="shared" si="1695"/>
        <v>135</v>
      </c>
      <c r="N1660" s="242">
        <f>IF(J1660=0,0,(K1660-L1660)/J1660)</f>
        <v>135</v>
      </c>
      <c r="O1660" s="192"/>
      <c r="P1660" s="285">
        <f>P1659</f>
        <v>30</v>
      </c>
      <c r="Q1660" s="285">
        <f>Q1659</f>
        <v>1</v>
      </c>
      <c r="R1660" s="285">
        <f>R1659</f>
        <v>64800</v>
      </c>
      <c r="S1660" s="66" t="s">
        <v>744</v>
      </c>
    </row>
    <row r="1661" spans="1:20" ht="15.75">
      <c r="A1661" s="284">
        <f t="shared" ref="A1661:A1674" si="1697">A1660</f>
        <v>43122</v>
      </c>
      <c r="B1661" s="285">
        <f t="shared" ref="B1661:B1674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/>
      <c r="M1661" s="194">
        <f>IF(J1661=0,0,(K1661)/J1661)</f>
        <v>135</v>
      </c>
      <c r="N1661" s="242">
        <f t="shared" ref="N1661" si="1700">IF(J1661=0,0,(K1661-L1661)/J1661)</f>
        <v>135</v>
      </c>
      <c r="O1661" s="192"/>
      <c r="P1661" s="285">
        <f t="shared" ref="P1661:P1674" si="1701">P1660</f>
        <v>30</v>
      </c>
      <c r="Q1661" s="285">
        <f t="shared" ref="Q1661:Q1674" si="1702">Q1660</f>
        <v>1</v>
      </c>
      <c r="R1661" s="285">
        <f t="shared" ref="R1661:R1674" si="1703">R1660</f>
        <v>64800</v>
      </c>
      <c r="S1661" s="194">
        <f>AVERAGE(M1659:M1688)</f>
        <v>135</v>
      </c>
      <c r="T1661" s="232"/>
    </row>
    <row r="1662" spans="1:20" ht="15.75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/>
      <c r="M1662" s="194">
        <f>IF(J1662=0,0,(K1662)/J1662)</f>
        <v>135</v>
      </c>
      <c r="N1662" s="242">
        <f>IF(J1662=0,0,(K1662-L1662)/J1662)</f>
        <v>135</v>
      </c>
      <c r="O1662" s="192"/>
      <c r="P1662" s="285">
        <f t="shared" si="1701"/>
        <v>30</v>
      </c>
      <c r="Q1662" s="285">
        <f t="shared" si="1702"/>
        <v>1</v>
      </c>
      <c r="R1662" s="285">
        <f t="shared" si="1703"/>
        <v>64800</v>
      </c>
      <c r="S1662" s="66" t="s">
        <v>760</v>
      </c>
    </row>
    <row r="1663" spans="1:20" ht="15.75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/>
      <c r="M1663" s="194">
        <f t="shared" ref="M1663:M1664" si="1704">IF(J1663=0,0,(K1663)/J1663)</f>
        <v>135</v>
      </c>
      <c r="N1663" s="242">
        <f>IF(J1663=0,0,(K1663-L1663)/J1663)</f>
        <v>135</v>
      </c>
      <c r="O1663" s="192"/>
      <c r="P1663" s="285">
        <f t="shared" si="1701"/>
        <v>30</v>
      </c>
      <c r="Q1663" s="285">
        <f t="shared" si="1702"/>
        <v>1</v>
      </c>
      <c r="R1663" s="285">
        <f t="shared" si="1703"/>
        <v>64800</v>
      </c>
      <c r="S1663" s="194">
        <f>AVERAGE(F1659:F1688)</f>
        <v>95.466666666666669</v>
      </c>
    </row>
    <row r="1664" spans="1:20" ht="15.75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/>
      <c r="M1664" s="194">
        <f t="shared" si="1704"/>
        <v>135</v>
      </c>
      <c r="N1664" s="242">
        <f>IF(J1664=0,0,(K1664-L1664)/J1664)</f>
        <v>135</v>
      </c>
      <c r="O1664" s="192"/>
      <c r="P1664" s="285">
        <f t="shared" si="1701"/>
        <v>30</v>
      </c>
      <c r="Q1664" s="285">
        <f t="shared" si="1702"/>
        <v>1</v>
      </c>
      <c r="R1664" s="285">
        <f t="shared" si="1703"/>
        <v>64800</v>
      </c>
      <c r="S1664" s="66" t="s">
        <v>791</v>
      </c>
    </row>
    <row r="1665" spans="1:19" ht="15.75">
      <c r="A1665" s="284">
        <f t="shared" si="1697"/>
        <v>43122</v>
      </c>
      <c r="B1665" s="285">
        <f t="shared" si="1698"/>
        <v>7</v>
      </c>
      <c r="C1665" s="125" t="s">
        <v>613</v>
      </c>
      <c r="D1665" s="66" t="s">
        <v>589</v>
      </c>
      <c r="E1665" s="66" t="s">
        <v>817</v>
      </c>
      <c r="F1665" s="173">
        <v>103</v>
      </c>
      <c r="G1665" s="66" t="s">
        <v>670</v>
      </c>
      <c r="H1665" s="285">
        <f t="shared" si="1699"/>
        <v>59</v>
      </c>
      <c r="I1665" s="65">
        <v>31</v>
      </c>
      <c r="J1665" s="192">
        <v>16</v>
      </c>
      <c r="K1665" s="192">
        <v>2160</v>
      </c>
      <c r="L1665" s="193"/>
      <c r="M1665" s="194">
        <f t="shared" ref="M1665:M1667" si="1705">IF(J1665=0,0,(K1665)/J1665)</f>
        <v>135</v>
      </c>
      <c r="N1665" s="242">
        <f t="shared" ref="N1665:N1667" si="1706">IF(J1665=0,0,(K1665-L1665)/J1665)</f>
        <v>135</v>
      </c>
      <c r="O1665" s="192"/>
      <c r="P1665" s="285">
        <f t="shared" si="1701"/>
        <v>30</v>
      </c>
      <c r="Q1665" s="285">
        <f t="shared" si="1702"/>
        <v>1</v>
      </c>
      <c r="R1665" s="285">
        <f t="shared" si="1703"/>
        <v>64800</v>
      </c>
      <c r="S1665" s="194">
        <f>S1661*P1659*16</f>
        <v>64800</v>
      </c>
    </row>
    <row r="1666" spans="1:19" ht="15.75">
      <c r="A1666" s="284">
        <f t="shared" si="1697"/>
        <v>43122</v>
      </c>
      <c r="B1666" s="285">
        <f t="shared" si="1698"/>
        <v>8</v>
      </c>
      <c r="C1666" s="125" t="s">
        <v>597</v>
      </c>
      <c r="D1666" s="66" t="s">
        <v>618</v>
      </c>
      <c r="E1666" s="66" t="s">
        <v>545</v>
      </c>
      <c r="F1666" s="277">
        <v>101</v>
      </c>
      <c r="G1666" s="66" t="s">
        <v>670</v>
      </c>
      <c r="H1666" s="285">
        <f t="shared" si="1699"/>
        <v>59</v>
      </c>
      <c r="I1666" s="65">
        <v>58</v>
      </c>
      <c r="J1666" s="192">
        <v>16</v>
      </c>
      <c r="K1666" s="192">
        <v>2160</v>
      </c>
      <c r="L1666" s="193"/>
      <c r="M1666" s="194">
        <f t="shared" si="1705"/>
        <v>135</v>
      </c>
      <c r="N1666" s="242">
        <f t="shared" si="1706"/>
        <v>135</v>
      </c>
      <c r="O1666" s="192"/>
      <c r="P1666" s="285">
        <f t="shared" si="1701"/>
        <v>30</v>
      </c>
      <c r="Q1666" s="285">
        <f t="shared" si="1702"/>
        <v>1</v>
      </c>
      <c r="R1666" s="285">
        <f t="shared" si="1703"/>
        <v>64800</v>
      </c>
      <c r="S1666" s="66" t="s">
        <v>771</v>
      </c>
    </row>
    <row r="1667" spans="1:19" ht="15.75">
      <c r="A1667" s="284">
        <f t="shared" si="1697"/>
        <v>43122</v>
      </c>
      <c r="B1667" s="285">
        <f t="shared" si="1698"/>
        <v>9</v>
      </c>
      <c r="C1667" s="125" t="s">
        <v>36</v>
      </c>
      <c r="D1667" s="66" t="s">
        <v>816</v>
      </c>
      <c r="E1667" s="66" t="s">
        <v>817</v>
      </c>
      <c r="F1667" s="173">
        <v>102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/>
      <c r="M1667" s="194">
        <f t="shared" si="1705"/>
        <v>135</v>
      </c>
      <c r="N1667" s="242">
        <f t="shared" si="1706"/>
        <v>135</v>
      </c>
      <c r="O1667" s="192"/>
      <c r="P1667" s="285">
        <f t="shared" si="1701"/>
        <v>30</v>
      </c>
      <c r="Q1667" s="285">
        <f t="shared" si="1702"/>
        <v>1</v>
      </c>
      <c r="R1667" s="285">
        <f t="shared" si="1703"/>
        <v>64800</v>
      </c>
      <c r="S1667" s="194">
        <f>AVERAGE(I1659:I1688)</f>
        <v>21.833333333333332</v>
      </c>
    </row>
    <row r="1668" spans="1:19" ht="15.75">
      <c r="A1668" s="284">
        <f t="shared" si="1697"/>
        <v>43122</v>
      </c>
      <c r="B1668" s="285">
        <f t="shared" si="1698"/>
        <v>10</v>
      </c>
      <c r="C1668" s="125" t="s">
        <v>924</v>
      </c>
      <c r="D1668" s="66" t="s">
        <v>924</v>
      </c>
      <c r="E1668" s="66" t="s">
        <v>545</v>
      </c>
      <c r="F1668" s="101">
        <v>98</v>
      </c>
      <c r="G1668" s="66" t="s">
        <v>670</v>
      </c>
      <c r="H1668" s="285">
        <f t="shared" si="1699"/>
        <v>59</v>
      </c>
      <c r="I1668" s="65">
        <v>22</v>
      </c>
      <c r="J1668" s="192">
        <v>16</v>
      </c>
      <c r="K1668" s="192">
        <v>2160</v>
      </c>
      <c r="L1668" s="193"/>
      <c r="M1668" s="194">
        <f>IF(J1668=0,0,(K1668)/J1668)</f>
        <v>135</v>
      </c>
      <c r="N1668" s="242">
        <f>IF(J1668=0,0,(K1668-L1668)/J1668)</f>
        <v>135</v>
      </c>
      <c r="O1668" s="192"/>
      <c r="P1668" s="285">
        <f t="shared" si="1701"/>
        <v>30</v>
      </c>
      <c r="Q1668" s="285">
        <f t="shared" si="1702"/>
        <v>1</v>
      </c>
      <c r="R1668" s="285">
        <f t="shared" si="1703"/>
        <v>64800</v>
      </c>
      <c r="S1668" s="66"/>
    </row>
    <row r="1669" spans="1:19" ht="15.75">
      <c r="A1669" s="284">
        <f t="shared" si="1697"/>
        <v>43122</v>
      </c>
      <c r="B1669" s="285">
        <f t="shared" si="1698"/>
        <v>11</v>
      </c>
      <c r="C1669" s="125" t="s">
        <v>1007</v>
      </c>
      <c r="D1669" s="66" t="s">
        <v>1007</v>
      </c>
      <c r="E1669" s="66"/>
      <c r="F1669" s="101">
        <v>97</v>
      </c>
      <c r="G1669" s="28" t="s">
        <v>535</v>
      </c>
      <c r="H1669" s="285">
        <f t="shared" si="1699"/>
        <v>59</v>
      </c>
      <c r="I1669" s="65">
        <v>2</v>
      </c>
      <c r="J1669" s="192">
        <v>16</v>
      </c>
      <c r="K1669" s="192">
        <v>2160</v>
      </c>
      <c r="L1669" s="193"/>
      <c r="M1669" s="194">
        <f t="shared" ref="M1669:M1671" si="1707">IF(J1669=0,0,(K1669)/J1669)</f>
        <v>135</v>
      </c>
      <c r="N1669" s="242">
        <f>IF(J1669=0,0,(K1669-L1669)/J1669)</f>
        <v>135</v>
      </c>
      <c r="O1669" s="192"/>
      <c r="P1669" s="285">
        <f t="shared" si="1701"/>
        <v>30</v>
      </c>
      <c r="Q1669" s="285">
        <f t="shared" si="1702"/>
        <v>1</v>
      </c>
      <c r="R1669" s="285">
        <f t="shared" si="1703"/>
        <v>64800</v>
      </c>
      <c r="S1669" s="66"/>
    </row>
    <row r="1670" spans="1:19" ht="15.75">
      <c r="A1670" s="284">
        <f t="shared" si="1697"/>
        <v>43122</v>
      </c>
      <c r="B1670" s="285">
        <f t="shared" si="1698"/>
        <v>12</v>
      </c>
      <c r="C1670" s="66" t="s">
        <v>921</v>
      </c>
      <c r="D1670" s="66" t="s">
        <v>925</v>
      </c>
      <c r="E1670" s="66" t="s">
        <v>545</v>
      </c>
      <c r="F1670" s="101">
        <v>98</v>
      </c>
      <c r="G1670" s="66" t="s">
        <v>670</v>
      </c>
      <c r="H1670" s="285">
        <f t="shared" si="1699"/>
        <v>59</v>
      </c>
      <c r="I1670" s="65">
        <v>34</v>
      </c>
      <c r="J1670" s="192">
        <v>16</v>
      </c>
      <c r="K1670" s="192">
        <v>2160</v>
      </c>
      <c r="L1670" s="193"/>
      <c r="M1670" s="194">
        <f t="shared" si="1707"/>
        <v>135</v>
      </c>
      <c r="N1670" s="242">
        <f t="shared" ref="N1670:N1671" si="1708">IF(J1670=0,0,(K1670-L1670)/J1670)</f>
        <v>135</v>
      </c>
      <c r="O1670" s="192"/>
      <c r="P1670" s="285">
        <f t="shared" si="1701"/>
        <v>30</v>
      </c>
      <c r="Q1670" s="285">
        <f t="shared" si="1702"/>
        <v>1</v>
      </c>
      <c r="R1670" s="285">
        <f t="shared" si="1703"/>
        <v>64800</v>
      </c>
      <c r="S1670" s="66"/>
    </row>
    <row r="1671" spans="1:19" ht="15.75">
      <c r="A1671" s="284">
        <f t="shared" si="1697"/>
        <v>43122</v>
      </c>
      <c r="B1671" s="285">
        <f t="shared" si="1698"/>
        <v>13</v>
      </c>
      <c r="C1671" s="66" t="s">
        <v>986</v>
      </c>
      <c r="D1671" s="66"/>
      <c r="E1671" s="66"/>
      <c r="F1671" s="173">
        <v>95</v>
      </c>
      <c r="G1671" s="66" t="s">
        <v>343</v>
      </c>
      <c r="H1671" s="285">
        <f t="shared" si="1699"/>
        <v>59</v>
      </c>
      <c r="I1671" s="247">
        <v>8</v>
      </c>
      <c r="J1671" s="192">
        <v>16</v>
      </c>
      <c r="K1671" s="192">
        <v>2160</v>
      </c>
      <c r="L1671" s="193"/>
      <c r="M1671" s="250">
        <f t="shared" si="1707"/>
        <v>135</v>
      </c>
      <c r="N1671" s="251">
        <f t="shared" si="1708"/>
        <v>135</v>
      </c>
      <c r="O1671" s="192"/>
      <c r="P1671" s="285">
        <f t="shared" si="1701"/>
        <v>30</v>
      </c>
      <c r="Q1671" s="285">
        <f t="shared" si="1702"/>
        <v>1</v>
      </c>
      <c r="R1671" s="285">
        <f t="shared" si="1703"/>
        <v>64800</v>
      </c>
      <c r="S1671" s="66"/>
    </row>
    <row r="1672" spans="1:19" ht="15.75">
      <c r="A1672" s="284">
        <f t="shared" si="1697"/>
        <v>43122</v>
      </c>
      <c r="B1672" s="285">
        <f t="shared" si="1698"/>
        <v>14</v>
      </c>
      <c r="C1672" s="66" t="s">
        <v>984</v>
      </c>
      <c r="D1672" s="66"/>
      <c r="E1672" s="66"/>
      <c r="F1672" s="300">
        <v>95</v>
      </c>
      <c r="G1672" s="66" t="s">
        <v>670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/>
      <c r="M1672" s="250">
        <f>IF(J1672=0,0,(K1672)/J1672)</f>
        <v>135</v>
      </c>
      <c r="N1672" s="251">
        <f>IF(J1672=0,0,(K1672-L1672)/J1672)</f>
        <v>135</v>
      </c>
      <c r="O1672" s="192"/>
      <c r="P1672" s="285">
        <f t="shared" si="1701"/>
        <v>30</v>
      </c>
      <c r="Q1672" s="285">
        <f t="shared" si="1702"/>
        <v>1</v>
      </c>
      <c r="R1672" s="285">
        <f t="shared" si="1703"/>
        <v>64800</v>
      </c>
      <c r="S1672" s="66"/>
    </row>
    <row r="1673" spans="1:19" ht="15.75">
      <c r="A1673" s="284">
        <f t="shared" si="1697"/>
        <v>43122</v>
      </c>
      <c r="B1673" s="285">
        <f t="shared" si="1698"/>
        <v>15</v>
      </c>
      <c r="C1673" s="28" t="s">
        <v>1000</v>
      </c>
      <c r="D1673" s="66" t="s">
        <v>928</v>
      </c>
      <c r="E1673" s="66" t="s">
        <v>545</v>
      </c>
      <c r="F1673" s="101">
        <v>95</v>
      </c>
      <c r="G1673" s="66" t="s">
        <v>670</v>
      </c>
      <c r="H1673" s="285">
        <f t="shared" si="1699"/>
        <v>59</v>
      </c>
      <c r="I1673" s="65">
        <v>53</v>
      </c>
      <c r="J1673" s="192">
        <v>16</v>
      </c>
      <c r="K1673" s="192">
        <v>2160</v>
      </c>
      <c r="L1673" s="193"/>
      <c r="M1673" s="194">
        <f t="shared" ref="M1673:M1678" si="1709">IF(J1673=0,0,(K1673)/J1673)</f>
        <v>135</v>
      </c>
      <c r="N1673" s="242">
        <f t="shared" ref="N1673:N1677" si="1710">IF(J1673=0,0,(K1673-L1673)/J1673)</f>
        <v>135</v>
      </c>
      <c r="O1673" s="192"/>
      <c r="P1673" s="285">
        <f t="shared" si="1701"/>
        <v>30</v>
      </c>
      <c r="Q1673" s="285">
        <f t="shared" si="1702"/>
        <v>1</v>
      </c>
      <c r="R1673" s="285">
        <f t="shared" si="1703"/>
        <v>64800</v>
      </c>
      <c r="S1673" s="66"/>
    </row>
    <row r="1674" spans="1:19" ht="15.75">
      <c r="A1674" s="284">
        <f t="shared" si="1697"/>
        <v>43122</v>
      </c>
      <c r="B1674" s="285">
        <f t="shared" si="1698"/>
        <v>16</v>
      </c>
      <c r="C1674" s="28" t="s">
        <v>1001</v>
      </c>
      <c r="D1674" s="66" t="s">
        <v>1001</v>
      </c>
      <c r="E1674" s="66"/>
      <c r="F1674" s="101">
        <v>94</v>
      </c>
      <c r="G1674" s="66" t="s">
        <v>670</v>
      </c>
      <c r="H1674" s="285">
        <f t="shared" si="1699"/>
        <v>59</v>
      </c>
      <c r="I1674" s="65">
        <v>3</v>
      </c>
      <c r="J1674" s="192">
        <v>16</v>
      </c>
      <c r="K1674" s="192">
        <v>2160</v>
      </c>
      <c r="L1674" s="193"/>
      <c r="M1674" s="194">
        <f t="shared" si="1709"/>
        <v>135</v>
      </c>
      <c r="N1674" s="242">
        <f t="shared" si="1710"/>
        <v>135</v>
      </c>
      <c r="O1674" s="192"/>
      <c r="P1674" s="285">
        <f t="shared" si="1701"/>
        <v>30</v>
      </c>
      <c r="Q1674" s="285">
        <f t="shared" si="1702"/>
        <v>1</v>
      </c>
      <c r="R1674" s="285">
        <f t="shared" si="1703"/>
        <v>64800</v>
      </c>
      <c r="S1674" s="66"/>
    </row>
    <row r="1675" spans="1:19" ht="15.75">
      <c r="A1675" s="284">
        <f t="shared" ref="A1675:A1688" si="1711">A1674</f>
        <v>43122</v>
      </c>
      <c r="B1675" s="285">
        <f t="shared" ref="B1675:B1688" si="1712">B1674+1</f>
        <v>17</v>
      </c>
      <c r="C1675" s="407" t="s">
        <v>579</v>
      </c>
      <c r="D1675" s="111" t="s">
        <v>397</v>
      </c>
      <c r="E1675" s="111" t="s">
        <v>810</v>
      </c>
      <c r="F1675" s="278">
        <v>94</v>
      </c>
      <c r="G1675" s="66" t="s">
        <v>670</v>
      </c>
      <c r="H1675" s="285">
        <f t="shared" si="1699"/>
        <v>59</v>
      </c>
      <c r="I1675" s="247">
        <v>41</v>
      </c>
      <c r="J1675" s="192">
        <v>16</v>
      </c>
      <c r="K1675" s="192">
        <v>2160</v>
      </c>
      <c r="L1675" s="193"/>
      <c r="M1675" s="250">
        <f t="shared" si="1709"/>
        <v>135</v>
      </c>
      <c r="N1675" s="251">
        <f t="shared" si="1710"/>
        <v>135</v>
      </c>
      <c r="O1675" s="192"/>
      <c r="P1675" s="285">
        <f t="shared" ref="P1675:P1688" si="1713">P1674</f>
        <v>30</v>
      </c>
      <c r="Q1675" s="285">
        <f t="shared" ref="Q1675:Q1688" si="1714">Q1674</f>
        <v>1</v>
      </c>
      <c r="R1675" s="285">
        <f t="shared" ref="R1675:R1688" si="1715">R1674</f>
        <v>64800</v>
      </c>
      <c r="S1675" s="66"/>
    </row>
    <row r="1676" spans="1:19" ht="15.75">
      <c r="A1676" s="284">
        <f t="shared" si="1711"/>
        <v>43122</v>
      </c>
      <c r="B1676" s="285">
        <f t="shared" si="1712"/>
        <v>18</v>
      </c>
      <c r="C1676" s="66" t="s">
        <v>577</v>
      </c>
      <c r="D1676" s="66" t="s">
        <v>577</v>
      </c>
      <c r="E1676" s="66" t="s">
        <v>545</v>
      </c>
      <c r="F1676" s="278">
        <v>92</v>
      </c>
      <c r="G1676" s="66" t="s">
        <v>670</v>
      </c>
      <c r="H1676" s="285">
        <f t="shared" si="1699"/>
        <v>59</v>
      </c>
      <c r="I1676" s="247">
        <v>31</v>
      </c>
      <c r="J1676" s="192">
        <v>16</v>
      </c>
      <c r="K1676" s="192">
        <v>2160</v>
      </c>
      <c r="L1676" s="193"/>
      <c r="M1676" s="250">
        <f t="shared" si="1709"/>
        <v>135</v>
      </c>
      <c r="N1676" s="251">
        <f t="shared" si="1710"/>
        <v>135</v>
      </c>
      <c r="O1676" s="192"/>
      <c r="P1676" s="285">
        <f t="shared" si="1713"/>
        <v>30</v>
      </c>
      <c r="Q1676" s="285">
        <f t="shared" si="1714"/>
        <v>1</v>
      </c>
      <c r="R1676" s="285">
        <f t="shared" si="1715"/>
        <v>64800</v>
      </c>
      <c r="S1676" s="66"/>
    </row>
    <row r="1677" spans="1:19" ht="15.75">
      <c r="A1677" s="284">
        <f t="shared" si="1711"/>
        <v>43122</v>
      </c>
      <c r="B1677" s="285">
        <f t="shared" si="1712"/>
        <v>19</v>
      </c>
      <c r="C1677" s="28" t="s">
        <v>956</v>
      </c>
      <c r="D1677" s="66"/>
      <c r="E1677" s="66"/>
      <c r="F1677" s="300">
        <v>87</v>
      </c>
      <c r="G1677" s="66" t="s">
        <v>343</v>
      </c>
      <c r="H1677" s="285">
        <f t="shared" si="1699"/>
        <v>59</v>
      </c>
      <c r="I1677" s="247">
        <v>9</v>
      </c>
      <c r="J1677" s="192">
        <v>16</v>
      </c>
      <c r="K1677" s="192">
        <v>2160</v>
      </c>
      <c r="L1677" s="193"/>
      <c r="M1677" s="250">
        <f t="shared" si="1709"/>
        <v>135</v>
      </c>
      <c r="N1677" s="251">
        <f t="shared" si="1710"/>
        <v>135</v>
      </c>
      <c r="O1677" s="192"/>
      <c r="P1677" s="285">
        <f t="shared" si="1713"/>
        <v>30</v>
      </c>
      <c r="Q1677" s="285">
        <f t="shared" si="1714"/>
        <v>1</v>
      </c>
      <c r="R1677" s="285">
        <f t="shared" si="1715"/>
        <v>64800</v>
      </c>
      <c r="S1677" s="66"/>
    </row>
    <row r="1678" spans="1:19" ht="15.75">
      <c r="A1678" s="284">
        <f t="shared" si="1711"/>
        <v>43122</v>
      </c>
      <c r="B1678" s="285">
        <f t="shared" si="1712"/>
        <v>20</v>
      </c>
      <c r="C1678" s="443" t="s">
        <v>1013</v>
      </c>
      <c r="D1678" s="443" t="s">
        <v>1013</v>
      </c>
      <c r="E1678" s="444"/>
      <c r="F1678" s="432">
        <v>86</v>
      </c>
      <c r="G1678" s="28" t="s">
        <v>535</v>
      </c>
      <c r="H1678" s="285">
        <f t="shared" si="1699"/>
        <v>59</v>
      </c>
      <c r="I1678" s="65">
        <v>1</v>
      </c>
      <c r="J1678" s="192">
        <v>16</v>
      </c>
      <c r="K1678" s="192">
        <v>2160</v>
      </c>
      <c r="L1678" s="193"/>
      <c r="M1678" s="194">
        <f t="shared" si="1709"/>
        <v>135</v>
      </c>
      <c r="N1678" s="242">
        <f>IF(J1678=0,0,(K1678-L1678)/J1678)</f>
        <v>135</v>
      </c>
      <c r="O1678" s="192"/>
      <c r="P1678" s="285">
        <f t="shared" si="1713"/>
        <v>30</v>
      </c>
      <c r="Q1678" s="285">
        <f t="shared" si="1714"/>
        <v>1</v>
      </c>
      <c r="R1678" s="285">
        <f t="shared" si="1715"/>
        <v>64800</v>
      </c>
      <c r="S1678" s="66"/>
    </row>
    <row r="1679" spans="1:19" ht="15.75">
      <c r="A1679" s="284">
        <f t="shared" si="1711"/>
        <v>43122</v>
      </c>
      <c r="B1679" s="285">
        <f t="shared" si="1712"/>
        <v>21</v>
      </c>
      <c r="C1679" s="443" t="s">
        <v>1010</v>
      </c>
      <c r="D1679" s="443" t="s">
        <v>1010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/>
      <c r="M1679" s="194">
        <f t="shared" ref="M1679" si="1716">IF(J1679=0,0,(K1679)/J1679)</f>
        <v>135</v>
      </c>
      <c r="N1679" s="242">
        <f>IF(J1679=0,0,(K1679-L1679)/J1679)</f>
        <v>135</v>
      </c>
      <c r="O1679" s="192"/>
      <c r="P1679" s="285">
        <f t="shared" si="1713"/>
        <v>30</v>
      </c>
      <c r="Q1679" s="285">
        <f t="shared" si="1714"/>
        <v>1</v>
      </c>
      <c r="R1679" s="285">
        <f t="shared" si="1715"/>
        <v>64800</v>
      </c>
      <c r="S1679" s="66"/>
    </row>
    <row r="1680" spans="1:19" ht="15.75">
      <c r="A1680" s="284">
        <f t="shared" si="1711"/>
        <v>43122</v>
      </c>
      <c r="B1680" s="285">
        <f t="shared" si="1712"/>
        <v>22</v>
      </c>
      <c r="C1680" s="28" t="s">
        <v>963</v>
      </c>
      <c r="D1680" s="66"/>
      <c r="E1680" s="66"/>
      <c r="F1680" s="300">
        <v>80</v>
      </c>
      <c r="G1680" s="66" t="s">
        <v>670</v>
      </c>
      <c r="H1680" s="285">
        <f t="shared" si="1699"/>
        <v>59</v>
      </c>
      <c r="I1680" s="247">
        <v>14</v>
      </c>
      <c r="J1680" s="192">
        <v>16</v>
      </c>
      <c r="K1680" s="192">
        <v>2160</v>
      </c>
      <c r="L1680" s="193"/>
      <c r="M1680" s="250">
        <f t="shared" ref="M1680:M1686" si="1717">IF(J1680=0,0,(K1680)/J1680)</f>
        <v>135</v>
      </c>
      <c r="N1680" s="251">
        <f t="shared" ref="N1680:N1688" si="1718">IF(J1680=0,0,(K1680-L1680)/J1680)</f>
        <v>135</v>
      </c>
      <c r="O1680" s="192"/>
      <c r="P1680" s="285">
        <f t="shared" si="1713"/>
        <v>30</v>
      </c>
      <c r="Q1680" s="285">
        <f t="shared" si="1714"/>
        <v>1</v>
      </c>
      <c r="R1680" s="285">
        <f t="shared" si="1715"/>
        <v>64800</v>
      </c>
      <c r="S1680" s="66"/>
    </row>
    <row r="1681" spans="1:19" ht="15.75">
      <c r="A1681" s="284">
        <f t="shared" si="1711"/>
        <v>43122</v>
      </c>
      <c r="B1681" s="285">
        <f t="shared" si="1712"/>
        <v>23</v>
      </c>
      <c r="C1681" s="443" t="s">
        <v>1011</v>
      </c>
      <c r="D1681" s="443" t="s">
        <v>1011</v>
      </c>
      <c r="E1681" s="444"/>
      <c r="F1681" s="432">
        <v>78</v>
      </c>
      <c r="G1681" s="28" t="s">
        <v>535</v>
      </c>
      <c r="H1681" s="285">
        <f t="shared" si="1699"/>
        <v>59</v>
      </c>
      <c r="I1681" s="65">
        <v>1</v>
      </c>
      <c r="J1681" s="192">
        <v>16</v>
      </c>
      <c r="K1681" s="192">
        <v>2160</v>
      </c>
      <c r="L1681" s="193"/>
      <c r="M1681" s="194">
        <f t="shared" si="1717"/>
        <v>135</v>
      </c>
      <c r="N1681" s="242">
        <f>IF(J1681=0,0,(K1681-L1681)/J1681)</f>
        <v>135</v>
      </c>
      <c r="O1681" s="192"/>
      <c r="P1681" s="285">
        <f t="shared" si="1713"/>
        <v>30</v>
      </c>
      <c r="Q1681" s="285">
        <f t="shared" si="1714"/>
        <v>1</v>
      </c>
      <c r="R1681" s="285">
        <f t="shared" si="1715"/>
        <v>64800</v>
      </c>
      <c r="S1681" s="66"/>
    </row>
    <row r="1682" spans="1:19" ht="15.75">
      <c r="A1682" s="284">
        <f t="shared" si="1711"/>
        <v>43122</v>
      </c>
      <c r="B1682" s="285">
        <f t="shared" si="1712"/>
        <v>24</v>
      </c>
      <c r="C1682" s="443" t="s">
        <v>1012</v>
      </c>
      <c r="D1682" s="443" t="s">
        <v>1012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/>
      <c r="M1682" s="194">
        <f t="shared" ref="M1682" si="1719">IF(J1682=0,0,(K1682)/J1682)</f>
        <v>135</v>
      </c>
      <c r="N1682" s="242">
        <f>IF(J1682=0,0,(K1682-L1682)/J1682)</f>
        <v>135</v>
      </c>
      <c r="O1682" s="192"/>
      <c r="P1682" s="285">
        <f t="shared" si="1713"/>
        <v>30</v>
      </c>
      <c r="Q1682" s="285">
        <f t="shared" si="1714"/>
        <v>1</v>
      </c>
      <c r="R1682" s="285">
        <f t="shared" si="1715"/>
        <v>64800</v>
      </c>
      <c r="S1682" s="66"/>
    </row>
    <row r="1683" spans="1:19" ht="15.75">
      <c r="A1683" s="284">
        <f t="shared" si="1711"/>
        <v>43122</v>
      </c>
      <c r="B1683" s="285">
        <f t="shared" si="1712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/>
      <c r="M1683" s="194">
        <f t="shared" si="1717"/>
        <v>135</v>
      </c>
      <c r="N1683" s="242">
        <f t="shared" si="1718"/>
        <v>135</v>
      </c>
      <c r="O1683" s="192"/>
      <c r="P1683" s="285">
        <f t="shared" si="1713"/>
        <v>30</v>
      </c>
      <c r="Q1683" s="285">
        <f t="shared" si="1714"/>
        <v>1</v>
      </c>
      <c r="R1683" s="285">
        <f t="shared" si="1715"/>
        <v>64800</v>
      </c>
      <c r="S1683" s="66"/>
    </row>
    <row r="1684" spans="1:19" ht="15.75">
      <c r="A1684" s="284">
        <f t="shared" si="1711"/>
        <v>43122</v>
      </c>
      <c r="B1684" s="285">
        <f t="shared" si="1712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/>
      <c r="M1684" s="250">
        <f t="shared" si="1717"/>
        <v>135</v>
      </c>
      <c r="N1684" s="251">
        <f t="shared" si="1718"/>
        <v>135</v>
      </c>
      <c r="O1684" s="248"/>
      <c r="P1684" s="285">
        <f t="shared" ref="P1684:P1688" si="1720">P1683</f>
        <v>30</v>
      </c>
      <c r="Q1684" s="285">
        <f t="shared" ref="Q1684:Q1688" si="1721">Q1683</f>
        <v>1</v>
      </c>
      <c r="R1684" s="285">
        <f t="shared" ref="R1684:R1688" si="1722">R1683</f>
        <v>64800</v>
      </c>
      <c r="S1684" s="66"/>
    </row>
    <row r="1685" spans="1:19" ht="15.75">
      <c r="A1685" s="284">
        <f t="shared" ref="A1685:A1688" si="1723">A1684</f>
        <v>43122</v>
      </c>
      <c r="B1685" s="285">
        <f t="shared" ref="B1685:B1688" si="1724">B1684+1</f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/>
      <c r="M1685" s="194">
        <f t="shared" si="1717"/>
        <v>135</v>
      </c>
      <c r="N1685" s="242">
        <f t="shared" si="1718"/>
        <v>135</v>
      </c>
      <c r="O1685" s="192"/>
      <c r="P1685" s="285">
        <f t="shared" si="1720"/>
        <v>30</v>
      </c>
      <c r="Q1685" s="285">
        <f t="shared" si="1721"/>
        <v>1</v>
      </c>
      <c r="R1685" s="285">
        <f t="shared" si="1722"/>
        <v>64800</v>
      </c>
      <c r="S1685" s="66"/>
    </row>
    <row r="1686" spans="1:19" ht="15.75">
      <c r="A1686" s="284">
        <f t="shared" si="1723"/>
        <v>43122</v>
      </c>
      <c r="B1686" s="285">
        <f t="shared" si="1724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/>
      <c r="M1686" s="194">
        <f t="shared" si="1717"/>
        <v>135</v>
      </c>
      <c r="N1686" s="242">
        <f t="shared" si="1718"/>
        <v>135</v>
      </c>
      <c r="O1686" s="192"/>
      <c r="P1686" s="285">
        <f t="shared" si="1720"/>
        <v>30</v>
      </c>
      <c r="Q1686" s="285">
        <f t="shared" si="1721"/>
        <v>1</v>
      </c>
      <c r="R1686" s="285">
        <f t="shared" si="1722"/>
        <v>64800</v>
      </c>
      <c r="S1686" s="66"/>
    </row>
    <row r="1687" spans="1:19" ht="15.75">
      <c r="A1687" s="284">
        <f t="shared" si="1723"/>
        <v>43122</v>
      </c>
      <c r="B1687" s="285">
        <f t="shared" si="1724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/>
      <c r="M1687" s="194">
        <f>IF(J1687=0,0,(K1687)/J1687)</f>
        <v>135</v>
      </c>
      <c r="N1687" s="242">
        <f t="shared" si="1718"/>
        <v>135</v>
      </c>
      <c r="O1687" s="192"/>
      <c r="P1687" s="285">
        <f t="shared" si="1720"/>
        <v>30</v>
      </c>
      <c r="Q1687" s="285">
        <f t="shared" si="1721"/>
        <v>1</v>
      </c>
      <c r="R1687" s="285">
        <f t="shared" si="1722"/>
        <v>64800</v>
      </c>
      <c r="S1687" s="66"/>
    </row>
    <row r="1688" spans="1:19" ht="15.75">
      <c r="A1688" s="284">
        <f t="shared" si="1723"/>
        <v>43122</v>
      </c>
      <c r="B1688" s="285">
        <f t="shared" si="1724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2160</v>
      </c>
      <c r="L1688" s="249"/>
      <c r="M1688" s="250">
        <f t="shared" ref="M1688" si="1725">IF(J1688=0,0,(K1688)/J1688)</f>
        <v>135</v>
      </c>
      <c r="N1688" s="251">
        <f t="shared" si="1718"/>
        <v>135</v>
      </c>
      <c r="O1688" s="248"/>
      <c r="P1688" s="285">
        <f t="shared" si="1720"/>
        <v>30</v>
      </c>
      <c r="Q1688" s="285">
        <f t="shared" si="1721"/>
        <v>1</v>
      </c>
      <c r="R1688" s="285">
        <f t="shared" si="1722"/>
        <v>64800</v>
      </c>
      <c r="S1688" s="66"/>
    </row>
    <row r="1689" spans="1:19">
      <c r="S1689" s="63"/>
    </row>
    <row r="1690" spans="1:19">
      <c r="S1690" s="63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2018-01-15T16:09:46Z</dcterms:modified>
</cp:coreProperties>
</file>